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tzar\OTZAR\"/>
    </mc:Choice>
  </mc:AlternateContent>
  <xr:revisionPtr revIDLastSave="0" documentId="8_{5DEEECCC-D55E-4DBC-945B-013D4B6D1BF1}" xr6:coauthVersionLast="45" xr6:coauthVersionMax="45" xr10:uidLastSave="{00000000-0000-0000-0000-000000000000}"/>
  <bookViews>
    <workbookView xWindow="-120" yWindow="-120" windowWidth="29040" windowHeight="15840"/>
  </bookViews>
  <sheets>
    <sheet name="OTZARHLIST" sheetId="1" r:id="rId1"/>
  </sheets>
  <calcPr calcId="0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B25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</calcChain>
</file>

<file path=xl/sharedStrings.xml><?xml version="1.0" encoding="utf-8"?>
<sst xmlns="http://schemas.openxmlformats.org/spreadsheetml/2006/main" count="208" uniqueCount="120">
  <si>
    <t>שם הספר</t>
  </si>
  <si>
    <t>מחבר</t>
  </si>
  <si>
    <t>שנת הדפסה</t>
  </si>
  <si>
    <t>מקום הדפסה</t>
  </si>
  <si>
    <t>נושאים</t>
  </si>
  <si>
    <t>קישור אקסל</t>
  </si>
  <si>
    <t>אוצר הגאונים החדש - בבא מציעא</t>
  </si>
  <si>
    <t>אוצר הגאונים החדש</t>
  </si>
  <si>
    <t>תשע"ב</t>
  </si>
  <si>
    <t>ירושלים</t>
  </si>
  <si>
    <t>תלמוד בבלי</t>
  </si>
  <si>
    <t>אור הגנוז - קידושין א</t>
  </si>
  <si>
    <t>אחד מתקיפי קמאי מתלמידי הרשב"א</t>
  </si>
  <si>
    <t>תשנ"ט</t>
  </si>
  <si>
    <t>בין המסילות</t>
  </si>
  <si>
    <t>שושנה, אברהם</t>
  </si>
  <si>
    <t>תשס"ז</t>
  </si>
  <si>
    <t>מחשבה ומוסר, נושאים שונים</t>
  </si>
  <si>
    <t>בית הבחירה - אבות</t>
  </si>
  <si>
    <t>מאירי, מנחם בן שלמה</t>
  </si>
  <si>
    <t>תשנ"ח</t>
  </si>
  <si>
    <t>משנה</t>
  </si>
  <si>
    <t>דפים מפירוש לרי"ף הלכות תפילין</t>
  </si>
  <si>
    <t>אלמדארי, יהודה</t>
  </si>
  <si>
    <t>תשע"ו</t>
  </si>
  <si>
    <t>ירושלים Jeruasalem</t>
  </si>
  <si>
    <t>דרך בינה - ספר שופטים</t>
  </si>
  <si>
    <t>שושנה, אברהם בן זבולון</t>
  </si>
  <si>
    <t>תשס"ג</t>
  </si>
  <si>
    <t>תנ"ך</t>
  </si>
  <si>
    <t>זכר צדיק</t>
  </si>
  <si>
    <t>יוסף ב"ר צדיק</t>
  </si>
  <si>
    <t>תשנ"ד</t>
  </si>
  <si>
    <t>הלכה ומנהג, מועדי ישראל</t>
  </si>
  <si>
    <t>חידושי הר"א על מסכת נדה</t>
  </si>
  <si>
    <t>חידושי הר"א</t>
  </si>
  <si>
    <t>תשמ"ד</t>
  </si>
  <si>
    <t>חידושי רבינו דוד - פסחים</t>
  </si>
  <si>
    <t>בונפיד, דוד בן ראובן</t>
  </si>
  <si>
    <t>תשנ"ז</t>
  </si>
  <si>
    <t>חידושים על התורה לרבינו תם ובית מדרשו</t>
  </si>
  <si>
    <t>יעקב בן מאיר (רבינו תם)</t>
  </si>
  <si>
    <t>תשע"ז</t>
  </si>
  <si>
    <t>יד רמה ושיטות קדמונים - 2 כר'</t>
  </si>
  <si>
    <t>אבולעפיה, מאיר בן טודרוס הלוי</t>
  </si>
  <si>
    <t>תשס"ב</t>
  </si>
  <si>
    <t>יד רמה ושיטת הקדמונים -  &lt;הקדמה&gt;</t>
  </si>
  <si>
    <t>יד רמה - קידושין</t>
  </si>
  <si>
    <t>תש"ס</t>
  </si>
  <si>
    <t>מאה שערים</t>
  </si>
  <si>
    <t>קפשאלי, אליהו בן אלקנה</t>
  </si>
  <si>
    <t>תשע"ה</t>
  </si>
  <si>
    <t>מטה זבולון - משלי</t>
  </si>
  <si>
    <t>שושנה, זבולון</t>
  </si>
  <si>
    <t>מסילת ישרים &lt;מהדורת אופק&gt; - 2 כר'</t>
  </si>
  <si>
    <t>לוצאטו, משה חיים בן יעקב חי (רמח"ל)</t>
  </si>
  <si>
    <t>מחשבה ומוסר</t>
  </si>
  <si>
    <t>מסילת ישרים (אנגלית) - 2 כר'</t>
  </si>
  <si>
    <t>תש"ע</t>
  </si>
  <si>
    <t>קליבלנד</t>
  </si>
  <si>
    <t>מקראי קודש (אנגלית)</t>
  </si>
  <si>
    <t>קופלמאן, קלמן אליהו בן שמואל צבי</t>
  </si>
  <si>
    <t>תשע"ג</t>
  </si>
  <si>
    <t>מועדי ישראל</t>
  </si>
  <si>
    <t>משנה תורה להרמב"ם &lt;כת"י אוקספורד&gt;</t>
  </si>
  <si>
    <t>הבלין, שלמה זלמן (מבוא והערות)</t>
  </si>
  <si>
    <t>ירושלים-קליבלנד</t>
  </si>
  <si>
    <t>הלכה ומנהג</t>
  </si>
  <si>
    <t>משנת ראשונים</t>
  </si>
  <si>
    <t>הירשפלד, ברוך חיים בן משה</t>
  </si>
  <si>
    <t>תשנ"ב</t>
  </si>
  <si>
    <t>וויקליף</t>
  </si>
  <si>
    <t>סדר הקבלה</t>
  </si>
  <si>
    <t>תשס"ו</t>
  </si>
  <si>
    <t>ספר איוב מבית מדרשו של רש"י</t>
  </si>
  <si>
    <t>רש"י, רבינו תם, תלמיד רש"י</t>
  </si>
  <si>
    <t>ספרא דבי רב &lt;מהדורת אופק&gt; - 3 כר'</t>
  </si>
  <si>
    <t>ספרא. תשנ"א</t>
  </si>
  <si>
    <t>תשנ"א</t>
  </si>
  <si>
    <t>שאר ספרי חז"ל</t>
  </si>
  <si>
    <t>ספרים באנגלית - Hebrew Manuscripts A Treasured Legacy</t>
  </si>
  <si>
    <t>תש"נ</t>
  </si>
  <si>
    <t>פירוש לספר יונה</t>
  </si>
  <si>
    <t>חיון, יוסף בן אברהם</t>
  </si>
  <si>
    <t>חש"ד</t>
  </si>
  <si>
    <t>פירוש לספר יחזקאל - 2 כר'</t>
  </si>
  <si>
    <t>פירוש לספר עובדיה</t>
  </si>
  <si>
    <t>פירוש רבינו אברהם מן ההר - נזיר</t>
  </si>
  <si>
    <t>אברהם דמונפשלייר מן ההר</t>
  </si>
  <si>
    <t>פירוש רבינו חננאל בן שמואל - עירובין</t>
  </si>
  <si>
    <t>חננאל בן שמואל</t>
  </si>
  <si>
    <t>תשנ"ו</t>
  </si>
  <si>
    <t>פירוש רבינו יהודה אלמדארי &lt;על הרי"ף&gt; - 5 כר'</t>
  </si>
  <si>
    <t>פירוש רבינו פרחיה ב"ר נסים - שבת</t>
  </si>
  <si>
    <t>פרחיה בן נסים</t>
  </si>
  <si>
    <t>קודש הלולים</t>
  </si>
  <si>
    <t>רבינו ברוך ב"ר שמואל הספרדי - קידושין</t>
  </si>
  <si>
    <t>ברוך ב"ר שמואל הספרדי</t>
  </si>
  <si>
    <t>שיטה למסכת מגילה</t>
  </si>
  <si>
    <t>מחכמי פרובאנס, איטליה וספרד</t>
  </si>
  <si>
    <t>שיטה מקובצת &lt;מהדורת אופק&gt; - 4 כר'</t>
  </si>
  <si>
    <t>אשכנזי, בצלאל בן אברהם</t>
  </si>
  <si>
    <t>תשס"ט</t>
  </si>
  <si>
    <t>תוספות הרא"ש &lt;מכון אופק&gt; - 3 כר'</t>
  </si>
  <si>
    <t>אשר בן יחיאל (רא"ש)</t>
  </si>
  <si>
    <t>תוספות ישנים השלם - יבמות</t>
  </si>
  <si>
    <t>תוספות ישנים</t>
  </si>
  <si>
    <t>תוספות ר"י הזקן ותלמידו - 3 כר'</t>
  </si>
  <si>
    <t>יצחק בן שמואל הזקן</t>
  </si>
  <si>
    <t>תוספתא עם פירוש תולדות יצחק - מגילה</t>
  </si>
  <si>
    <t>סגל, יצחק איצק</t>
  </si>
  <si>
    <t>תיקון חג הפסח</t>
  </si>
  <si>
    <t>תלמידי רבינו יונה וחכמי קטלוניה</t>
  </si>
  <si>
    <t>מועדי ישראל, תפלות בקשות פיוטים ושירה</t>
  </si>
  <si>
    <t>תשובות הגאונים החדשות</t>
  </si>
  <si>
    <t>תשע"ט</t>
  </si>
  <si>
    <t>שאלות ותשובות</t>
  </si>
  <si>
    <t>תשובות רב נטרונאי גאון</t>
  </si>
  <si>
    <t>נטרונאי גאון</t>
  </si>
  <si>
    <t>תשע"א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</si>
</sst>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57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rgb="FF0070C0"/>
      <name val="Arial"/>
      <family val="2"/>
      <charset val="177"/>
      <scheme val="minor"/>
    </font>
    <font>
      <b/>
      <sz val="11"/>
      <color rgb="FFFF0000"/>
      <name val="Arial"/>
      <family val="2"/>
      <scheme val="minor"/>
    </font>
    <font>
      <b/>
      <sz val="11"/>
      <color rgb="FF0070C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rightToLeft="1" tabSelected="1" workbookViewId="0">
      <selection activeCell="D7" sqref="D7"/>
    </sheetView>
  </sheetViews>
  <sheetFormatPr defaultRowHeight="14.25" x14ac:dyDescent="0.2"/>
  <cols>
    <col min="1" max="1" width="45.75" customWidth="1"/>
    <col min="2" max="2" width="36.875" customWidth="1"/>
    <col min="3" max="3" width="16.5" customWidth="1"/>
    <col min="4" max="4" width="24.75" customWidth="1"/>
    <col min="5" max="5" width="25.375" customWidth="1"/>
    <col min="6" max="6" width="9" style="1"/>
  </cols>
  <sheetData>
    <row r="1" spans="1:6" s="2" customFormat="1" ht="1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2">
      <c r="A2" t="s">
        <v>6</v>
      </c>
      <c r="B2" t="s">
        <v>7</v>
      </c>
      <c r="C2" t="s">
        <v>8</v>
      </c>
      <c r="D2" t="s">
        <v>9</v>
      </c>
      <c r="E2" t="s">
        <v>10</v>
      </c>
      <c r="F2" s="1" t="str">
        <f>HYPERLINK("http://www.otzar.org/book.asp?175503","אוצר הגאונים החדש - בבא מציעא")</f>
        <v>אוצר הגאונים החדש - בבא מציעא</v>
      </c>
    </row>
    <row r="3" spans="1:6" x14ac:dyDescent="0.2">
      <c r="A3" t="s">
        <v>11</v>
      </c>
      <c r="B3" t="s">
        <v>12</v>
      </c>
      <c r="C3" t="s">
        <v>13</v>
      </c>
      <c r="D3" t="s">
        <v>9</v>
      </c>
      <c r="E3" t="s">
        <v>10</v>
      </c>
      <c r="F3" s="1" t="str">
        <f>HYPERLINK("http://www.otzar.org/book.asp?171153","אור הגנוז - קידושין א")</f>
        <v>אור הגנוז - קידושין א</v>
      </c>
    </row>
    <row r="4" spans="1:6" x14ac:dyDescent="0.2">
      <c r="A4" t="s">
        <v>14</v>
      </c>
      <c r="B4" t="s">
        <v>15</v>
      </c>
      <c r="C4" t="s">
        <v>16</v>
      </c>
      <c r="D4" t="s">
        <v>9</v>
      </c>
      <c r="E4" t="s">
        <v>17</v>
      </c>
      <c r="F4" s="1" t="str">
        <f>HYPERLINK("http://www.otzar.org/book.asp?175316","בין המסילות")</f>
        <v>בין המסילות</v>
      </c>
    </row>
    <row r="5" spans="1:6" x14ac:dyDescent="0.2">
      <c r="A5" t="s">
        <v>18</v>
      </c>
      <c r="B5" t="s">
        <v>19</v>
      </c>
      <c r="C5" t="s">
        <v>20</v>
      </c>
      <c r="D5" t="s">
        <v>9</v>
      </c>
      <c r="E5" t="s">
        <v>21</v>
      </c>
      <c r="F5" s="1" t="str">
        <f>HYPERLINK("http://www.otzar.org/book.asp?175697","בית הבחירה - אבות")</f>
        <v>בית הבחירה - אבות</v>
      </c>
    </row>
    <row r="6" spans="1:6" x14ac:dyDescent="0.2">
      <c r="A6" t="s">
        <v>22</v>
      </c>
      <c r="B6" t="s">
        <v>23</v>
      </c>
      <c r="C6" t="s">
        <v>24</v>
      </c>
      <c r="D6" t="s">
        <v>25</v>
      </c>
      <c r="F6" s="1" t="str">
        <f>HYPERLINK("http://www.otzar.org/book.asp?194884","דפים מפירוש לרי""ף הלכות תפילין")</f>
        <v>דפים מפירוש לרי"ף הלכות תפילין</v>
      </c>
    </row>
    <row r="7" spans="1:6" x14ac:dyDescent="0.2">
      <c r="A7" t="s">
        <v>26</v>
      </c>
      <c r="B7" t="s">
        <v>27</v>
      </c>
      <c r="C7" t="s">
        <v>28</v>
      </c>
      <c r="D7" t="s">
        <v>9</v>
      </c>
      <c r="E7" t="s">
        <v>29</v>
      </c>
      <c r="F7" s="1" t="str">
        <f>HYPERLINK("http://www.otzar.org/book.asp?175321","דרך בינה - ספר שופטים")</f>
        <v>דרך בינה - ספר שופטים</v>
      </c>
    </row>
    <row r="8" spans="1:6" x14ac:dyDescent="0.2">
      <c r="A8" t="s">
        <v>30</v>
      </c>
      <c r="B8" t="s">
        <v>31</v>
      </c>
      <c r="C8" t="s">
        <v>32</v>
      </c>
      <c r="D8" t="s">
        <v>9</v>
      </c>
      <c r="E8" t="s">
        <v>33</v>
      </c>
      <c r="F8" s="1" t="str">
        <f>HYPERLINK("http://www.otzar.org/book.asp?175326","זכר צדיק")</f>
        <v>זכר צדיק</v>
      </c>
    </row>
    <row r="9" spans="1:6" x14ac:dyDescent="0.2">
      <c r="A9" t="s">
        <v>34</v>
      </c>
      <c r="B9" t="s">
        <v>35</v>
      </c>
      <c r="C9" t="s">
        <v>36</v>
      </c>
      <c r="D9" t="s">
        <v>9</v>
      </c>
      <c r="E9" t="s">
        <v>10</v>
      </c>
      <c r="F9" s="1" t="str">
        <f>HYPERLINK("http://www.otzar.org/book.asp?175339","חידושי הר""א על מסכת נדה")</f>
        <v>חידושי הר"א על מסכת נדה</v>
      </c>
    </row>
    <row r="10" spans="1:6" x14ac:dyDescent="0.2">
      <c r="A10" t="s">
        <v>37</v>
      </c>
      <c r="B10" t="s">
        <v>38</v>
      </c>
      <c r="C10" t="s">
        <v>39</v>
      </c>
      <c r="D10" t="s">
        <v>9</v>
      </c>
      <c r="E10" t="s">
        <v>10</v>
      </c>
      <c r="F10" s="1" t="str">
        <f>HYPERLINK("http://www.otzar.org/book.asp?175319","חידושי רבינו דוד - פסחים")</f>
        <v>חידושי רבינו דוד - פסחים</v>
      </c>
    </row>
    <row r="11" spans="1:6" x14ac:dyDescent="0.2">
      <c r="A11" t="s">
        <v>40</v>
      </c>
      <c r="B11" t="s">
        <v>41</v>
      </c>
      <c r="C11" t="s">
        <v>9</v>
      </c>
      <c r="D11" t="s">
        <v>42</v>
      </c>
      <c r="E11" t="s">
        <v>29</v>
      </c>
      <c r="F11" s="1" t="str">
        <f>HYPERLINK("http://www.otzar.org/book.asp?631003","חידושים על התורה לרבינו תם ובית מדרשו")</f>
        <v>חידושים על התורה לרבינו תם ובית מדרשו</v>
      </c>
    </row>
    <row r="12" spans="1:6" x14ac:dyDescent="0.2">
      <c r="A12" t="s">
        <v>43</v>
      </c>
      <c r="B12" t="s">
        <v>44</v>
      </c>
      <c r="C12" t="s">
        <v>45</v>
      </c>
      <c r="D12" t="s">
        <v>9</v>
      </c>
      <c r="E12" t="s">
        <v>10</v>
      </c>
      <c r="F12" s="1" t="str">
        <f>HYPERLINK("http://www.otzar.org/book.asp?175333","יד רמה ושיטות קדמונים - 2 כר'")</f>
        <v>יד רמה ושיטות קדמונים - 2 כר'</v>
      </c>
    </row>
    <row r="13" spans="1:6" x14ac:dyDescent="0.2">
      <c r="A13" t="s">
        <v>46</v>
      </c>
      <c r="B13" t="s">
        <v>44</v>
      </c>
      <c r="C13" t="s">
        <v>39</v>
      </c>
      <c r="D13" t="s">
        <v>9</v>
      </c>
      <c r="E13" t="s">
        <v>10</v>
      </c>
      <c r="F13" s="1" t="str">
        <f>HYPERLINK("http://www.otzar.org/book.asp?191071","יד רמה ושיטת הקדמונים -  &lt;הקדמה&gt;")</f>
        <v>יד רמה ושיטת הקדמונים -  &lt;הקדמה&gt;</v>
      </c>
    </row>
    <row r="14" spans="1:6" x14ac:dyDescent="0.2">
      <c r="A14" t="s">
        <v>47</v>
      </c>
      <c r="B14" t="s">
        <v>44</v>
      </c>
      <c r="C14" t="s">
        <v>48</v>
      </c>
      <c r="D14" t="s">
        <v>9</v>
      </c>
      <c r="E14" t="s">
        <v>10</v>
      </c>
      <c r="F14" s="1" t="str">
        <f>HYPERLINK("http://www.otzar.org/book.asp?175341","יד רמה - קידושין")</f>
        <v>יד רמה - קידושין</v>
      </c>
    </row>
    <row r="15" spans="1:6" x14ac:dyDescent="0.2">
      <c r="A15" t="s">
        <v>49</v>
      </c>
      <c r="B15" t="s">
        <v>50</v>
      </c>
      <c r="C15" t="s">
        <v>51</v>
      </c>
      <c r="D15" t="s">
        <v>9</v>
      </c>
      <c r="F15" s="1" t="str">
        <f>HYPERLINK("http://www.otzar.org/book.asp?601088","מאה שערים")</f>
        <v>מאה שערים</v>
      </c>
    </row>
    <row r="16" spans="1:6" x14ac:dyDescent="0.2">
      <c r="A16" t="s">
        <v>52</v>
      </c>
      <c r="B16" t="s">
        <v>53</v>
      </c>
      <c r="C16" t="s">
        <v>8</v>
      </c>
      <c r="D16" t="s">
        <v>9</v>
      </c>
      <c r="E16" t="s">
        <v>29</v>
      </c>
      <c r="F16" s="1" t="str">
        <f>HYPERLINK("http://www.otzar.org/book.asp?175325","מטה זבולון - משלי")</f>
        <v>מטה זבולון - משלי</v>
      </c>
    </row>
    <row r="17" spans="1:6" x14ac:dyDescent="0.2">
      <c r="A17" t="s">
        <v>54</v>
      </c>
      <c r="B17" t="s">
        <v>55</v>
      </c>
      <c r="C17" t="s">
        <v>13</v>
      </c>
      <c r="D17" t="s">
        <v>9</v>
      </c>
      <c r="E17" t="s">
        <v>56</v>
      </c>
      <c r="F17" s="1" t="str">
        <f>HYPERLINK("http://www.otzar.org/book.asp?175337","מסילת ישרים &lt;מהדורת אופק&gt; - 2 כר'")</f>
        <v>מסילת ישרים &lt;מהדורת אופק&gt; - 2 כר'</v>
      </c>
    </row>
    <row r="18" spans="1:6" x14ac:dyDescent="0.2">
      <c r="A18" t="s">
        <v>57</v>
      </c>
      <c r="B18" t="s">
        <v>55</v>
      </c>
      <c r="C18" t="s">
        <v>58</v>
      </c>
      <c r="D18" t="s">
        <v>59</v>
      </c>
      <c r="E18" t="s">
        <v>56</v>
      </c>
      <c r="F18" s="1" t="str">
        <f>HYPERLINK("http://www.otzar.org/book.asp?175500","מסילת ישרים (אנגלית) - 2 כר'")</f>
        <v>מסילת ישרים (אנגלית) - 2 כר'</v>
      </c>
    </row>
    <row r="19" spans="1:6" x14ac:dyDescent="0.2">
      <c r="A19" t="s">
        <v>60</v>
      </c>
      <c r="B19" t="s">
        <v>61</v>
      </c>
      <c r="C19" t="s">
        <v>62</v>
      </c>
      <c r="D19" t="s">
        <v>59</v>
      </c>
      <c r="E19" t="s">
        <v>63</v>
      </c>
      <c r="F19" s="1" t="str">
        <f>HYPERLINK("http://www.otzar.org/book.asp?175497","מקראי קודש (אנגלית)")</f>
        <v>מקראי קודש (אנגלית)</v>
      </c>
    </row>
    <row r="20" spans="1:6" x14ac:dyDescent="0.2">
      <c r="A20" t="s">
        <v>64</v>
      </c>
      <c r="B20" t="s">
        <v>65</v>
      </c>
      <c r="C20" t="s">
        <v>39</v>
      </c>
      <c r="D20" t="s">
        <v>66</v>
      </c>
      <c r="E20" t="s">
        <v>67</v>
      </c>
      <c r="F20" s="1" t="str">
        <f>HYPERLINK("http://www.otzar.org/book.asp?175315","משנה תורה להרמב""ם &lt;כת""י אוקספורד&gt;")</f>
        <v>משנה תורה להרמב"ם &lt;כת"י אוקספורד&gt;</v>
      </c>
    </row>
    <row r="21" spans="1:6" x14ac:dyDescent="0.2">
      <c r="A21" t="s">
        <v>68</v>
      </c>
      <c r="B21" t="s">
        <v>69</v>
      </c>
      <c r="C21" t="s">
        <v>70</v>
      </c>
      <c r="D21" t="s">
        <v>71</v>
      </c>
      <c r="E21" t="s">
        <v>67</v>
      </c>
      <c r="F21" s="1" t="str">
        <f>HYPERLINK("http://www.otzar.org/book.asp?176159","משנת ראשונים")</f>
        <v>משנת ראשונים</v>
      </c>
    </row>
    <row r="22" spans="1:6" x14ac:dyDescent="0.2">
      <c r="A22" t="s">
        <v>72</v>
      </c>
      <c r="B22" t="s">
        <v>19</v>
      </c>
      <c r="C22" t="s">
        <v>73</v>
      </c>
      <c r="D22" t="s">
        <v>9</v>
      </c>
      <c r="F22" s="1" t="str">
        <f>HYPERLINK("http://www.otzar.org/book.asp?176730","סדר הקבלה")</f>
        <v>סדר הקבלה</v>
      </c>
    </row>
    <row r="23" spans="1:6" x14ac:dyDescent="0.2">
      <c r="A23" t="s">
        <v>74</v>
      </c>
      <c r="B23" t="s">
        <v>75</v>
      </c>
      <c r="C23" t="s">
        <v>48</v>
      </c>
      <c r="D23" t="s">
        <v>9</v>
      </c>
      <c r="E23" t="s">
        <v>29</v>
      </c>
      <c r="F23" s="1" t="str">
        <f>HYPERLINK("http://www.otzar.org/book.asp?175329","ספר איוב מבית מדרשו של רש""י")</f>
        <v>ספר איוב מבית מדרשו של רש"י</v>
      </c>
    </row>
    <row r="24" spans="1:6" x14ac:dyDescent="0.2">
      <c r="A24" t="s">
        <v>76</v>
      </c>
      <c r="B24" t="s">
        <v>77</v>
      </c>
      <c r="C24" t="s">
        <v>78</v>
      </c>
      <c r="D24" t="s">
        <v>66</v>
      </c>
      <c r="E24" t="s">
        <v>79</v>
      </c>
      <c r="F24" s="1" t="str">
        <f>HYPERLINK("http://www.otzar.org/book.asp?175312","ספרא דבי רב &lt;מהדורת אופק&gt; - 3 כר'")</f>
        <v>ספרא דבי רב &lt;מהדורת אופק&gt; - 3 כר'</v>
      </c>
    </row>
    <row r="25" spans="1:6" x14ac:dyDescent="0.2">
      <c r="A25" t="s">
        <v>80</v>
      </c>
      <c r="B25" t="e">
        <f>- RICHLER, BINYAMIN</f>
        <v>#NAME?</v>
      </c>
      <c r="C25" t="s">
        <v>81</v>
      </c>
      <c r="D25" t="s">
        <v>9</v>
      </c>
      <c r="F25" s="1" t="str">
        <f>HYPERLINK("http://www.otzar.org/book.asp?175343","ספרים באנגלית - Hebrew Manuscripts A Treasured Legacy")</f>
        <v>ספרים באנגלית - Hebrew Manuscripts A Treasured Legacy</v>
      </c>
    </row>
    <row r="26" spans="1:6" x14ac:dyDescent="0.2">
      <c r="A26" t="s">
        <v>82</v>
      </c>
      <c r="B26" t="s">
        <v>83</v>
      </c>
      <c r="C26" t="s">
        <v>84</v>
      </c>
      <c r="D26" t="s">
        <v>9</v>
      </c>
      <c r="E26" t="s">
        <v>29</v>
      </c>
      <c r="F26" s="1" t="str">
        <f>HYPERLINK("http://www.otzar.org/book.asp?175496","פירוש לספר יונה")</f>
        <v>פירוש לספר יונה</v>
      </c>
    </row>
    <row r="27" spans="1:6" x14ac:dyDescent="0.2">
      <c r="A27" t="s">
        <v>85</v>
      </c>
      <c r="B27" t="s">
        <v>83</v>
      </c>
      <c r="C27" t="s">
        <v>73</v>
      </c>
      <c r="D27" t="s">
        <v>9</v>
      </c>
      <c r="E27" t="s">
        <v>29</v>
      </c>
      <c r="F27" s="1" t="str">
        <f>HYPERLINK("http://www.otzar.org/book.asp?175330","פירוש לספר יחזקאל - 2 כר'")</f>
        <v>פירוש לספר יחזקאל - 2 כר'</v>
      </c>
    </row>
    <row r="28" spans="1:6" x14ac:dyDescent="0.2">
      <c r="A28" t="s">
        <v>86</v>
      </c>
      <c r="B28" t="s">
        <v>83</v>
      </c>
      <c r="C28" t="s">
        <v>73</v>
      </c>
      <c r="D28" t="s">
        <v>9</v>
      </c>
      <c r="E28" t="s">
        <v>29</v>
      </c>
      <c r="F28" s="1" t="str">
        <f>HYPERLINK("http://www.otzar.org/book.asp?175506","פירוש לספר עובדיה")</f>
        <v>פירוש לספר עובדיה</v>
      </c>
    </row>
    <row r="29" spans="1:6" x14ac:dyDescent="0.2">
      <c r="A29" t="s">
        <v>87</v>
      </c>
      <c r="B29" t="s">
        <v>88</v>
      </c>
      <c r="C29" t="s">
        <v>24</v>
      </c>
      <c r="D29" t="s">
        <v>25</v>
      </c>
      <c r="F29" s="1" t="str">
        <f>HYPERLINK("http://www.otzar.org/book.asp?194883","פירוש רבינו אברהם מן ההר - נזיר")</f>
        <v>פירוש רבינו אברהם מן ההר - נזיר</v>
      </c>
    </row>
    <row r="30" spans="1:6" x14ac:dyDescent="0.2">
      <c r="A30" t="s">
        <v>89</v>
      </c>
      <c r="B30" t="s">
        <v>90</v>
      </c>
      <c r="C30" t="s">
        <v>91</v>
      </c>
      <c r="D30" t="s">
        <v>66</v>
      </c>
      <c r="E30" t="s">
        <v>10</v>
      </c>
      <c r="F30" s="1" t="str">
        <f>HYPERLINK("http://www.otzar.org/book.asp?175344","פירוש רבינו חננאל בן שמואל - עירובין")</f>
        <v>פירוש רבינו חננאל בן שמואל - עירובין</v>
      </c>
    </row>
    <row r="31" spans="1:6" x14ac:dyDescent="0.2">
      <c r="A31" t="s">
        <v>92</v>
      </c>
      <c r="B31" t="s">
        <v>23</v>
      </c>
      <c r="C31" t="s">
        <v>24</v>
      </c>
      <c r="D31" t="s">
        <v>25</v>
      </c>
      <c r="F31" s="1" t="str">
        <f>HYPERLINK("http://www.otzar.org/book.asp?194877","פירוש רבינו יהודה אלמדארי &lt;על הרי""ף&gt; - 5 כר'")</f>
        <v>פירוש רבינו יהודה אלמדארי &lt;על הרי"ף&gt; - 5 כר'</v>
      </c>
    </row>
    <row r="32" spans="1:6" x14ac:dyDescent="0.2">
      <c r="A32" t="s">
        <v>93</v>
      </c>
      <c r="B32" t="s">
        <v>94</v>
      </c>
      <c r="C32" t="s">
        <v>20</v>
      </c>
      <c r="D32" t="s">
        <v>9</v>
      </c>
      <c r="E32" t="s">
        <v>10</v>
      </c>
      <c r="F32" s="1" t="str">
        <f>HYPERLINK("http://www.otzar.org/book.asp?175322","פירוש רבינו פרחיה ב""ר נסים - שבת")</f>
        <v>פירוש רבינו פרחיה ב"ר נסים - שבת</v>
      </c>
    </row>
    <row r="33" spans="1:6" x14ac:dyDescent="0.2">
      <c r="A33" t="s">
        <v>95</v>
      </c>
      <c r="B33" t="s">
        <v>53</v>
      </c>
      <c r="C33" t="s">
        <v>91</v>
      </c>
      <c r="D33" t="s">
        <v>9</v>
      </c>
      <c r="E33" t="s">
        <v>29</v>
      </c>
      <c r="F33" s="1" t="str">
        <f>HYPERLINK("http://www.otzar.org/book.asp?175324","קודש הלולים")</f>
        <v>קודש הלולים</v>
      </c>
    </row>
    <row r="34" spans="1:6" x14ac:dyDescent="0.2">
      <c r="A34" t="s">
        <v>96</v>
      </c>
      <c r="B34" t="s">
        <v>97</v>
      </c>
      <c r="C34" t="s">
        <v>13</v>
      </c>
      <c r="D34" t="s">
        <v>9</v>
      </c>
      <c r="E34" t="s">
        <v>10</v>
      </c>
      <c r="F34" s="1" t="str">
        <f>HYPERLINK("http://www.otzar.org/book.asp?175696","רבינו ברוך ב""ר שמואל הספרדי - קידושין")</f>
        <v>רבינו ברוך ב"ר שמואל הספרדי - קידושין</v>
      </c>
    </row>
    <row r="35" spans="1:6" x14ac:dyDescent="0.2">
      <c r="A35" t="s">
        <v>98</v>
      </c>
      <c r="B35" t="s">
        <v>99</v>
      </c>
      <c r="C35" t="s">
        <v>13</v>
      </c>
      <c r="D35" t="s">
        <v>9</v>
      </c>
      <c r="E35" t="s">
        <v>10</v>
      </c>
      <c r="F35" s="1" t="str">
        <f>HYPERLINK("http://www.otzar.org/book.asp?175342","שיטה למסכת מגילה")</f>
        <v>שיטה למסכת מגילה</v>
      </c>
    </row>
    <row r="36" spans="1:6" x14ac:dyDescent="0.2">
      <c r="A36" t="s">
        <v>100</v>
      </c>
      <c r="B36" t="s">
        <v>101</v>
      </c>
      <c r="C36" t="s">
        <v>102</v>
      </c>
      <c r="D36" t="s">
        <v>9</v>
      </c>
      <c r="E36" t="s">
        <v>10</v>
      </c>
      <c r="F36" s="1" t="str">
        <f>HYPERLINK("http://www.otzar.org/book.asp?175334","שיטה מקובצת &lt;מהדורת אופק&gt; - 4 כר'")</f>
        <v>שיטה מקובצת &lt;מהדורת אופק&gt; - 4 כר'</v>
      </c>
    </row>
    <row r="37" spans="1:6" x14ac:dyDescent="0.2">
      <c r="A37" t="s">
        <v>103</v>
      </c>
      <c r="B37" t="s">
        <v>104</v>
      </c>
      <c r="C37" t="s">
        <v>45</v>
      </c>
      <c r="D37" t="s">
        <v>9</v>
      </c>
      <c r="E37" t="s">
        <v>10</v>
      </c>
      <c r="F37" s="1" t="str">
        <f>HYPERLINK("http://www.otzar.org/book.asp?175340","תוספות הרא""ש &lt;מכון אופק&gt; - 3 כר'")</f>
        <v>תוספות הרא"ש &lt;מכון אופק&gt; - 3 כר'</v>
      </c>
    </row>
    <row r="38" spans="1:6" x14ac:dyDescent="0.2">
      <c r="A38" t="s">
        <v>105</v>
      </c>
      <c r="B38" t="s">
        <v>106</v>
      </c>
      <c r="C38" t="s">
        <v>45</v>
      </c>
      <c r="D38" t="s">
        <v>9</v>
      </c>
      <c r="E38" t="s">
        <v>10</v>
      </c>
      <c r="F38" s="1" t="str">
        <f>HYPERLINK("http://www.otzar.org/book.asp?175338","תוספות ישנים השלם - יבמות")</f>
        <v>תוספות ישנים השלם - יבמות</v>
      </c>
    </row>
    <row r="39" spans="1:6" x14ac:dyDescent="0.2">
      <c r="A39" t="s">
        <v>107</v>
      </c>
      <c r="B39" t="s">
        <v>108</v>
      </c>
      <c r="C39" t="s">
        <v>24</v>
      </c>
      <c r="D39" t="s">
        <v>9</v>
      </c>
      <c r="F39" s="1" t="str">
        <f>HYPERLINK("http://www.otzar.org/book.asp?601012","תוספות ר""י הזקן ותלמידו - 3 כר'")</f>
        <v>תוספות ר"י הזקן ותלמידו - 3 כר'</v>
      </c>
    </row>
    <row r="40" spans="1:6" x14ac:dyDescent="0.2">
      <c r="A40" t="s">
        <v>109</v>
      </c>
      <c r="B40" t="s">
        <v>110</v>
      </c>
      <c r="C40" t="s">
        <v>45</v>
      </c>
      <c r="D40" t="s">
        <v>9</v>
      </c>
      <c r="E40" t="s">
        <v>79</v>
      </c>
      <c r="F40" s="1" t="str">
        <f>HYPERLINK("http://www.otzar.org/book.asp?175320","תוספתא עם פירוש תולדות יצחק - מגילה")</f>
        <v>תוספתא עם פירוש תולדות יצחק - מגילה</v>
      </c>
    </row>
    <row r="41" spans="1:6" x14ac:dyDescent="0.2">
      <c r="A41" t="s">
        <v>111</v>
      </c>
      <c r="B41" t="s">
        <v>112</v>
      </c>
      <c r="C41" t="s">
        <v>39</v>
      </c>
      <c r="D41" t="s">
        <v>9</v>
      </c>
      <c r="E41" t="s">
        <v>113</v>
      </c>
      <c r="F41" s="1" t="str">
        <f>HYPERLINK("http://www.otzar.org/book.asp?175323","תיקון חג הפסח")</f>
        <v>תיקון חג הפסח</v>
      </c>
    </row>
    <row r="42" spans="1:6" x14ac:dyDescent="0.2">
      <c r="A42" t="s">
        <v>114</v>
      </c>
      <c r="B42" t="s">
        <v>114</v>
      </c>
      <c r="C42" t="s">
        <v>115</v>
      </c>
      <c r="D42" t="s">
        <v>9</v>
      </c>
      <c r="E42" t="s">
        <v>116</v>
      </c>
      <c r="F42" s="1" t="str">
        <f>HYPERLINK("http://www.otzar.org/book.asp?630996","תשובות הגאונים החדשות")</f>
        <v>תשובות הגאונים החדשות</v>
      </c>
    </row>
    <row r="43" spans="1:6" x14ac:dyDescent="0.2">
      <c r="A43" t="s">
        <v>117</v>
      </c>
      <c r="B43" t="s">
        <v>118</v>
      </c>
      <c r="C43" t="s">
        <v>119</v>
      </c>
      <c r="D43" t="s">
        <v>9</v>
      </c>
      <c r="E43" t="s">
        <v>116</v>
      </c>
      <c r="F43" s="1" t="str">
        <f>HYPERLINK("http://www.otzar.org/book.asp?175336","תשובות רב נטרונאי גאון")</f>
        <v>תשובות רב נטרונאי גאון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OTZARHLIST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erez</cp:lastModifiedBy>
  <dcterms:created xsi:type="dcterms:W3CDTF">2020-05-31T05:43:06Z</dcterms:created>
  <dcterms:modified xsi:type="dcterms:W3CDTF">2020-05-31T05:43:06Z</dcterms:modified>
</cp:coreProperties>
</file>